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ruslan/Downloads/"/>
    </mc:Choice>
  </mc:AlternateContent>
  <xr:revisionPtr revIDLastSave="0" documentId="13_ncr:1_{5C75BEC9-9563-DA4F-8D3C-C52A1256A5C6}" xr6:coauthVersionLast="47" xr6:coauthVersionMax="47" xr10:uidLastSave="{00000000-0000-0000-0000-000000000000}"/>
  <bookViews>
    <workbookView xWindow="6340" yWindow="1000" windowWidth="24540" windowHeight="18980" xr2:uid="{00000000-000D-0000-FFFF-FFFF00000000}"/>
  </bookViews>
  <sheets>
    <sheet name="Смета 2026" sheetId="2" r:id="rId1"/>
  </sheets>
  <externalReferences>
    <externalReference r:id="rId2"/>
  </externalReferences>
  <definedNames>
    <definedName name="_xlnm.Print_Area" localSheetId="0">'Смета 2026'!$A$1:$N$48</definedName>
    <definedName name="XDO_?accountNumber?">'[1]Выписка по счету 40703 810 9028'!#REF!</definedName>
    <definedName name="XDO_?bic?">'[1]Выписка по счету 40703 810 9028'!#REF!</definedName>
    <definedName name="XDO_?biv?">'[1]Выписка по счету 40703 810 9028'!#REF!</definedName>
    <definedName name="XDO_?bvv?">'[1]Выписка по счету 40703 810 9028'!#REF!</definedName>
    <definedName name="XDO_?cbik?">'[1]Выписка по счету 40703 810 9028'!#REF!</definedName>
    <definedName name="XDO_?cbnam?">'[1]Выписка по счету 40703 810 9028'!#REF!</definedName>
    <definedName name="XDO_?creditCcy?">'[1]Выписка по счету 40703 810 9028'!#REF!</definedName>
    <definedName name="XDO_?cun?">'[1]Выписка по счету 40703 810 9028'!#REF!</definedName>
    <definedName name="XDO_?dates?">'[1]Выписка по счету 40703 810 9028'!#REF!</definedName>
    <definedName name="XDO_?debitCcy?">'[1]Выписка по счету 40703 810 9028'!#REF!</definedName>
    <definedName name="XDO_?docNum?">'[1]Выписка по счету 40703 810 9028'!#REF!</definedName>
    <definedName name="XDO_?incomeCcy?">'[1]Выписка по счету 40703 810 9028'!#REF!</definedName>
    <definedName name="XDO_?inn?">'[1]Выписка по счету 40703 810 9028'!#REF!</definedName>
    <definedName name="XDO_?outgoingCcy?">'[1]Выписка по счету 40703 810 9028'!#REF!</definedName>
    <definedName name="XDO_?pdv?">'[1]Выписка по счету 40703 810 9028'!#REF!</definedName>
    <definedName name="XDO_?pkv?">'[1]Выписка по счету 40703 810 9028'!#REF!</definedName>
    <definedName name="XDO_?r233?">'[1]Выписка по счету 40703 810 9028'!#REF!</definedName>
    <definedName name="XDO_?typeNameDocument?">'[1]Выписка по счету 40703 810 9028'!#REF!</definedName>
    <definedName name="XDO_?vfrl?">'[1]Выписка по счету 40703 810 9028'!#REF!</definedName>
    <definedName name="XDO_?XDOFIELD1?">'[1]Выписка по счету 40703 810 9028'!#REF!</definedName>
    <definedName name="XDO_?XDOFIELD2?">'[1]Выписка по счету 40703 810 9028'!#REF!</definedName>
    <definedName name="XDO_?XDOFIELD3?">'[1]Выписка по счету 40703 810 9028'!#REF!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" i="2" l="1"/>
  <c r="B4" i="2"/>
  <c r="N50" i="2"/>
  <c r="B31" i="2"/>
  <c r="I4" i="2"/>
  <c r="N30" i="2"/>
  <c r="N28" i="2"/>
  <c r="N27" i="2"/>
  <c r="B33" i="2" l="1"/>
  <c r="N35" i="2"/>
  <c r="N21" i="2" l="1"/>
  <c r="N13" i="2" l="1"/>
  <c r="N26" i="2" l="1"/>
  <c r="D31" i="2" l="1"/>
  <c r="M31" i="2"/>
  <c r="M4" i="2"/>
  <c r="L4" i="2"/>
  <c r="K4" i="2"/>
  <c r="J4" i="2"/>
  <c r="H4" i="2"/>
  <c r="G4" i="2"/>
  <c r="F4" i="2"/>
  <c r="E4" i="2"/>
  <c r="D4" i="2"/>
  <c r="C4" i="2"/>
  <c r="N6" i="2"/>
  <c r="N5" i="2"/>
  <c r="N22" i="2"/>
  <c r="N4" i="2" l="1"/>
  <c r="N7" i="2" s="1"/>
  <c r="N20" i="2"/>
  <c r="N18" i="2"/>
  <c r="C31" i="2" l="1"/>
  <c r="E31" i="2"/>
  <c r="F31" i="2"/>
  <c r="G31" i="2"/>
  <c r="H31" i="2"/>
  <c r="I31" i="2"/>
  <c r="J31" i="2"/>
  <c r="K31" i="2"/>
  <c r="L31" i="2"/>
  <c r="N14" i="2"/>
  <c r="N15" i="2"/>
  <c r="N17" i="2"/>
  <c r="N16" i="2"/>
  <c r="N19" i="2"/>
  <c r="N24" i="2"/>
  <c r="N23" i="2"/>
  <c r="N25" i="2"/>
  <c r="N10" i="2" l="1"/>
  <c r="N31" i="2" s="1"/>
  <c r="H33" i="2" l="1"/>
  <c r="C33" i="2"/>
  <c r="G33" i="2"/>
  <c r="L33" i="2"/>
  <c r="K33" i="2"/>
  <c r="D33" i="2"/>
  <c r="F33" i="2"/>
  <c r="J33" i="2"/>
  <c r="M33" i="2"/>
  <c r="I33" i="2"/>
  <c r="E33" i="2"/>
  <c r="N3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PC User</author>
  </authors>
  <commentList>
    <comment ref="A10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Olga: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минус ФОТ 2-ух консьержей</t>
        </r>
      </text>
    </comment>
    <comment ref="A13" authorId="0" shapeId="0" xr:uid="{00000000-0006-0000-0000-000002000000}">
      <text>
        <r>
          <rPr>
            <b/>
            <sz val="8"/>
            <color rgb="FF000000"/>
            <rFont val="Tahoma"/>
            <family val="2"/>
          </rPr>
          <t>Olga: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+ФОТ 2-ух консьержей</t>
        </r>
      </text>
    </comment>
    <comment ref="G21" authorId="1" shapeId="0" xr:uid="{5AC16256-D767-4506-9E22-7B76399DC3B8}">
      <text>
        <r>
          <rPr>
            <b/>
            <sz val="9"/>
            <color rgb="FF000000"/>
            <rFont val="Tahoma"/>
            <family val="2"/>
            <charset val="204"/>
          </rPr>
          <t>PC User: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убрала Гаврилова без переноса на др. статью - ремонт башенных часов 73000</t>
        </r>
      </text>
    </comment>
    <comment ref="H22" authorId="1" shapeId="0" xr:uid="{D9FEB071-3C17-44F7-9F82-9AB920E9E223}">
      <text>
        <r>
          <rPr>
            <b/>
            <sz val="9"/>
            <color rgb="FF000000"/>
            <rFont val="Tahoma"/>
            <family val="2"/>
            <charset val="204"/>
          </rPr>
          <t>PC User: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 xml:space="preserve">оплата </t>
        </r>
      </text>
    </comment>
  </commentList>
</comments>
</file>

<file path=xl/sharedStrings.xml><?xml version="1.0" encoding="utf-8"?>
<sst xmlns="http://schemas.openxmlformats.org/spreadsheetml/2006/main" count="50" uniqueCount="49">
  <si>
    <t>ВСЕГО</t>
  </si>
  <si>
    <t>Бухгалтерское сопровождение</t>
  </si>
  <si>
    <t>Затраты на охрану общего имущества, обеспечение пропускного режима</t>
  </si>
  <si>
    <t>Содержание общего имущества (ОИ)</t>
  </si>
  <si>
    <t>Вывоз и утилизация мусора ТБО</t>
  </si>
  <si>
    <t xml:space="preserve">Затраты на электроэнергию для имущества общего пользования: КНС, ВЗУ, уличное освещение в поселке и на подъездной дороге, КПП, места общего пользования 22 дома, дренажные насосы </t>
  </si>
  <si>
    <t>Аренда автовышки (уличное освещение, чистка водостоков на крышах)</t>
  </si>
  <si>
    <t>Обслуживание расчетного счета</t>
  </si>
  <si>
    <t>Расходы на вывоз мусора</t>
  </si>
  <si>
    <t>Нерегулярные расходы</t>
  </si>
  <si>
    <t>ДОХОДЫ</t>
  </si>
  <si>
    <t>ОСНОВНЫЕ РАСХОДЫ</t>
  </si>
  <si>
    <t xml:space="preserve">Доходы-Основные Расходы </t>
  </si>
  <si>
    <t>ИТОГО ОСНОВНЫЕ РАСХОДЫ:</t>
  </si>
  <si>
    <t xml:space="preserve">Затраты на приобретение ТМЦ </t>
  </si>
  <si>
    <t>Услуги мобильной связи, IP телефонии и АТС (управляющий, охрана, gsm сигнализация на КНС-1 и КНС-2)</t>
  </si>
  <si>
    <t>Содержание и обслуживание трактора (ТО, полисы КАСКО и ОСАГО, топливо, транспортный налог, ремонт, покраска)</t>
  </si>
  <si>
    <t>Минеральный галит</t>
  </si>
  <si>
    <t>Обслуживание тревожной кнопки Росгвардии</t>
  </si>
  <si>
    <t>Аренда погрузчика и грузовика в сильные снегопады</t>
  </si>
  <si>
    <t xml:space="preserve">Охрана ОИ/консьержи </t>
  </si>
  <si>
    <t>Расходы на голосование</t>
  </si>
  <si>
    <t>Независимый адуит в период с 2020 г. по н.в.</t>
  </si>
  <si>
    <t xml:space="preserve">Грузовой электроприцеп для вывоза мусора </t>
  </si>
  <si>
    <t>Затраты на содержание и обслуживание КНС-1 и КНС-2, вкл. услуги илососных машин, гидродинамических пробивных машин, замена масла и капитальный ремонт</t>
  </si>
  <si>
    <t>СМЕТА ДОХОДОВ И РАСХОДОВ ТСН "ФИРСАНОВКА ЛАЙФ" НА 2026 ГОД</t>
  </si>
  <si>
    <t>Непредвиденные расходы</t>
  </si>
  <si>
    <t>Почтовые расходы</t>
  </si>
  <si>
    <t>Обслуживание ВЗУ (замена фильтров тонкой очистки, УФИ и т.д.) +анализы</t>
  </si>
  <si>
    <t>Монтаж нового забора с колючей проволокой на КНС-2</t>
  </si>
  <si>
    <t>Локальное восстановление завалившегося забора по периметру</t>
  </si>
  <si>
    <t>Кастомизация программного обеспечения для экрана под нужды посёлка</t>
  </si>
  <si>
    <t>Восстановление сигналиазции на КНС-2</t>
  </si>
  <si>
    <t>Празднование Нового года</t>
  </si>
  <si>
    <t>Экспертиза тарифа</t>
  </si>
  <si>
    <t>Юридические услуги (заявления на вынесение судебных приказов, подача исков на должников, оплата госпошлин)</t>
  </si>
  <si>
    <t xml:space="preserve">Покупка 2 искусственных неровностей </t>
  </si>
  <si>
    <t>Ремонт часовых механизов Биг-Бена, замена ламп циферблатов</t>
  </si>
  <si>
    <t>ФОТ председатель</t>
  </si>
  <si>
    <t>Доступ к модулю Онлайн Диспетчерская ЖКХ для Мобильного приложения</t>
  </si>
  <si>
    <t>Доступ к базе 1С</t>
  </si>
  <si>
    <t>Налог на земельный участок ВЗУ</t>
  </si>
  <si>
    <t>ФОТ (офис менеджер, сервисная бригада, тракторист, главный инженер, механизатор и др.сотрудники)</t>
  </si>
  <si>
    <t>Ремонт насоса КНС-2</t>
  </si>
  <si>
    <t>Менеджер по благоустройству</t>
  </si>
  <si>
    <t>Поступления от взносов собственников на реализацию уставных целей ТСН</t>
  </si>
  <si>
    <t>Ремонт насоса на ВЗУ</t>
  </si>
  <si>
    <t>Погашение кредиторской задолженности Про Экс</t>
  </si>
  <si>
    <t>Погашение кредиторской задолженности перед контрагентами (Мосэнергосбыт, Химкинский водоканал, Вымпел, Экопромсервис)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</si>
</sst>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\ _₽_-;\-* #,##0\ _₽_-;_-* &quot;-&quot;??\ _₽_-;_-@_-"/>
    <numFmt numFmtId="166" formatCode="[$-419]mmmm\ yyyy;@"/>
    <numFmt numFmtId="167" formatCode="#,##0_ ;\-#,##0\ "/>
    <numFmt numFmtId="168" formatCode="_-* #,##0.00\ _R_U_B_-;\-* #,##0.00\ _R_U_B_-;_-* &quot;-&quot;??\ _R_U_B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5" tint="-0.499984740745262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12" fillId="0" borderId="0"/>
  </cellStyleXfs>
  <cellXfs count="77">
    <xf numFmtId="0" fontId="0" fillId="0" borderId="0" xfId="0"/>
    <xf numFmtId="165" fontId="3" fillId="0" borderId="0" xfId="1" applyNumberFormat="1" applyFont="1" applyFill="1" applyBorder="1"/>
    <xf numFmtId="0" fontId="3" fillId="0" borderId="0" xfId="0" applyFont="1"/>
    <xf numFmtId="166" fontId="5" fillId="2" borderId="1" xfId="2" applyNumberFormat="1" applyFont="1" applyFill="1" applyBorder="1" applyAlignment="1">
      <alignment horizontal="center" vertical="center"/>
    </xf>
    <xf numFmtId="166" fontId="5" fillId="2" borderId="2" xfId="2" applyNumberFormat="1" applyFont="1" applyFill="1" applyBorder="1" applyAlignment="1">
      <alignment horizontal="center" vertical="center"/>
    </xf>
    <xf numFmtId="0" fontId="5" fillId="0" borderId="0" xfId="2" applyFont="1"/>
    <xf numFmtId="0" fontId="3" fillId="0" borderId="0" xfId="0" applyFont="1" applyAlignment="1">
      <alignment wrapText="1"/>
    </xf>
    <xf numFmtId="165" fontId="3" fillId="0" borderId="0" xfId="0" applyNumberFormat="1" applyFont="1"/>
    <xf numFmtId="49" fontId="5" fillId="2" borderId="9" xfId="1" applyNumberFormat="1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vertical="top" wrapText="1"/>
    </xf>
    <xf numFmtId="165" fontId="5" fillId="0" borderId="0" xfId="1" applyNumberFormat="1" applyFont="1" applyFill="1" applyBorder="1" applyAlignment="1">
      <alignment horizontal="left" vertical="center" wrapText="1"/>
    </xf>
    <xf numFmtId="166" fontId="5" fillId="0" borderId="0" xfId="2" applyNumberFormat="1" applyFont="1" applyAlignment="1">
      <alignment horizontal="center" vertical="center"/>
    </xf>
    <xf numFmtId="49" fontId="3" fillId="0" borderId="3" xfId="1" applyNumberFormat="1" applyFont="1" applyBorder="1" applyAlignment="1">
      <alignment vertical="top" wrapText="1"/>
    </xf>
    <xf numFmtId="3" fontId="7" fillId="0" borderId="5" xfId="2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7" fillId="0" borderId="0" xfId="2" applyFont="1" applyAlignment="1">
      <alignment vertical="top"/>
    </xf>
    <xf numFmtId="3" fontId="5" fillId="0" borderId="8" xfId="2" applyNumberFormat="1" applyFont="1" applyBorder="1" applyAlignment="1">
      <alignment vertical="top"/>
    </xf>
    <xf numFmtId="0" fontId="5" fillId="0" borderId="0" xfId="2" applyFont="1" applyAlignment="1">
      <alignment vertical="top"/>
    </xf>
    <xf numFmtId="49" fontId="5" fillId="2" borderId="9" xfId="1" applyNumberFormat="1" applyFont="1" applyFill="1" applyBorder="1" applyAlignment="1">
      <alignment horizontal="center" vertical="top" wrapText="1"/>
    </xf>
    <xf numFmtId="166" fontId="5" fillId="2" borderId="2" xfId="2" applyNumberFormat="1" applyFont="1" applyFill="1" applyBorder="1" applyAlignment="1">
      <alignment horizontal="center" vertical="top"/>
    </xf>
    <xf numFmtId="165" fontId="3" fillId="3" borderId="4" xfId="1" applyNumberFormat="1" applyFont="1" applyFill="1" applyBorder="1" applyAlignment="1">
      <alignment vertical="top"/>
    </xf>
    <xf numFmtId="165" fontId="3" fillId="3" borderId="5" xfId="0" applyNumberFormat="1" applyFont="1" applyFill="1" applyBorder="1" applyAlignment="1">
      <alignment vertical="top"/>
    </xf>
    <xf numFmtId="165" fontId="7" fillId="3" borderId="4" xfId="1" applyNumberFormat="1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5" fillId="3" borderId="0" xfId="2" applyFont="1" applyFill="1" applyAlignment="1">
      <alignment vertical="top"/>
    </xf>
    <xf numFmtId="165" fontId="6" fillId="2" borderId="4" xfId="1" applyNumberFormat="1" applyFont="1" applyFill="1" applyBorder="1" applyAlignment="1">
      <alignment vertical="top"/>
    </xf>
    <xf numFmtId="0" fontId="6" fillId="0" borderId="0" xfId="0" applyFont="1" applyAlignment="1">
      <alignment vertical="top"/>
    </xf>
    <xf numFmtId="165" fontId="3" fillId="0" borderId="4" xfId="1" applyNumberFormat="1" applyFont="1" applyBorder="1" applyAlignment="1">
      <alignment vertical="top" wrapText="1"/>
    </xf>
    <xf numFmtId="165" fontId="3" fillId="3" borderId="4" xfId="1" applyNumberFormat="1" applyFont="1" applyFill="1" applyBorder="1" applyAlignment="1">
      <alignment vertical="top" wrapText="1"/>
    </xf>
    <xf numFmtId="165" fontId="7" fillId="3" borderId="4" xfId="1" applyNumberFormat="1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49" fontId="6" fillId="2" borderId="3" xfId="1" applyNumberFormat="1" applyFont="1" applyFill="1" applyBorder="1" applyAlignment="1">
      <alignment horizontal="left" vertical="top" wrapText="1"/>
    </xf>
    <xf numFmtId="165" fontId="6" fillId="2" borderId="5" xfId="1" applyNumberFormat="1" applyFont="1" applyFill="1" applyBorder="1" applyAlignment="1">
      <alignment vertical="top"/>
    </xf>
    <xf numFmtId="49" fontId="3" fillId="0" borderId="3" xfId="0" applyNumberFormat="1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165" fontId="5" fillId="4" borderId="2" xfId="1" applyNumberFormat="1" applyFont="1" applyFill="1" applyBorder="1" applyAlignment="1">
      <alignment vertical="top"/>
    </xf>
    <xf numFmtId="165" fontId="3" fillId="0" borderId="8" xfId="1" applyNumberFormat="1" applyFont="1" applyFill="1" applyBorder="1" applyAlignment="1">
      <alignment horizontal="center" vertical="top"/>
    </xf>
    <xf numFmtId="4" fontId="11" fillId="0" borderId="7" xfId="2" applyNumberFormat="1" applyFont="1" applyBorder="1" applyAlignment="1">
      <alignment horizontal="center" vertical="top"/>
    </xf>
    <xf numFmtId="49" fontId="3" fillId="0" borderId="3" xfId="1" applyNumberFormat="1" applyFont="1" applyFill="1" applyBorder="1" applyAlignment="1">
      <alignment vertical="top" wrapText="1"/>
    </xf>
    <xf numFmtId="165" fontId="3" fillId="0" borderId="4" xfId="1" applyNumberFormat="1" applyFont="1" applyFill="1" applyBorder="1" applyAlignment="1">
      <alignment vertical="top" wrapText="1"/>
    </xf>
    <xf numFmtId="165" fontId="3" fillId="0" borderId="5" xfId="0" applyNumberFormat="1" applyFont="1" applyBorder="1" applyAlignment="1">
      <alignment vertical="top"/>
    </xf>
    <xf numFmtId="165" fontId="3" fillId="0" borderId="4" xfId="1" applyNumberFormat="1" applyFont="1" applyFill="1" applyBorder="1" applyAlignment="1">
      <alignment vertical="top"/>
    </xf>
    <xf numFmtId="168" fontId="3" fillId="0" borderId="4" xfId="1" applyNumberFormat="1" applyFont="1" applyBorder="1" applyAlignment="1">
      <alignment vertical="top" wrapText="1"/>
    </xf>
    <xf numFmtId="49" fontId="5" fillId="0" borderId="4" xfId="1" applyNumberFormat="1" applyFont="1" applyFill="1" applyBorder="1" applyAlignment="1">
      <alignment horizontal="left" vertical="top" wrapText="1"/>
    </xf>
    <xf numFmtId="49" fontId="6" fillId="0" borderId="6" xfId="1" applyNumberFormat="1" applyFont="1" applyFill="1" applyBorder="1" applyAlignment="1">
      <alignment horizontal="left" vertical="top" wrapText="1"/>
    </xf>
    <xf numFmtId="167" fontId="6" fillId="0" borderId="7" xfId="1" applyNumberFormat="1" applyFont="1" applyFill="1" applyBorder="1" applyAlignment="1">
      <alignment vertical="top"/>
    </xf>
    <xf numFmtId="165" fontId="6" fillId="0" borderId="8" xfId="1" applyNumberFormat="1" applyFont="1" applyFill="1" applyBorder="1" applyAlignment="1">
      <alignment vertical="top"/>
    </xf>
    <xf numFmtId="49" fontId="10" fillId="0" borderId="3" xfId="1" applyNumberFormat="1" applyFont="1" applyFill="1" applyBorder="1" applyAlignment="1">
      <alignment horizontal="left" vertical="top" wrapText="1"/>
    </xf>
    <xf numFmtId="165" fontId="10" fillId="0" borderId="5" xfId="1" applyNumberFormat="1" applyFont="1" applyFill="1" applyBorder="1" applyAlignment="1">
      <alignment vertical="top"/>
    </xf>
    <xf numFmtId="49" fontId="10" fillId="0" borderId="10" xfId="1" applyNumberFormat="1" applyFont="1" applyFill="1" applyBorder="1" applyAlignment="1">
      <alignment vertical="top" wrapText="1"/>
    </xf>
    <xf numFmtId="49" fontId="10" fillId="0" borderId="11" xfId="1" applyNumberFormat="1" applyFont="1" applyFill="1" applyBorder="1" applyAlignment="1">
      <alignment vertical="top" wrapText="1"/>
    </xf>
    <xf numFmtId="165" fontId="3" fillId="0" borderId="12" xfId="1" applyNumberFormat="1" applyFont="1" applyFill="1" applyBorder="1" applyAlignment="1">
      <alignment horizontal="center" vertical="top"/>
    </xf>
    <xf numFmtId="165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165" fontId="3" fillId="2" borderId="4" xfId="1" applyNumberFormat="1" applyFont="1" applyFill="1" applyBorder="1" applyAlignment="1">
      <alignment vertical="top" wrapText="1"/>
    </xf>
    <xf numFmtId="165" fontId="3" fillId="2" borderId="4" xfId="1" applyNumberFormat="1" applyFont="1" applyFill="1" applyBorder="1" applyAlignment="1">
      <alignment vertical="top"/>
    </xf>
    <xf numFmtId="165" fontId="7" fillId="2" borderId="4" xfId="1" applyNumberFormat="1" applyFont="1" applyFill="1" applyBorder="1" applyAlignment="1">
      <alignment vertical="top" wrapText="1"/>
    </xf>
    <xf numFmtId="165" fontId="7" fillId="2" borderId="4" xfId="1" applyNumberFormat="1" applyFont="1" applyFill="1" applyBorder="1" applyAlignment="1">
      <alignment vertical="top"/>
    </xf>
    <xf numFmtId="49" fontId="3" fillId="5" borderId="3" xfId="1" applyNumberFormat="1" applyFont="1" applyFill="1" applyBorder="1" applyAlignment="1">
      <alignment vertical="top" wrapText="1"/>
    </xf>
    <xf numFmtId="49" fontId="10" fillId="5" borderId="6" xfId="2" applyNumberFormat="1" applyFont="1" applyFill="1" applyBorder="1" applyAlignment="1">
      <alignment horizontal="left" vertical="top" wrapText="1"/>
    </xf>
    <xf numFmtId="4" fontId="3" fillId="0" borderId="0" xfId="0" applyNumberFormat="1" applyFont="1" applyAlignment="1">
      <alignment vertical="top"/>
    </xf>
    <xf numFmtId="49" fontId="10" fillId="0" borderId="10" xfId="1" applyNumberFormat="1" applyFont="1" applyFill="1" applyBorder="1" applyAlignment="1">
      <alignment horizontal="left" vertical="top" wrapText="1"/>
    </xf>
    <xf numFmtId="49" fontId="5" fillId="0" borderId="11" xfId="1" applyNumberFormat="1" applyFont="1" applyFill="1" applyBorder="1" applyAlignment="1">
      <alignment horizontal="left" vertical="top" wrapText="1"/>
    </xf>
    <xf numFmtId="165" fontId="3" fillId="5" borderId="4" xfId="1" applyNumberFormat="1" applyFont="1" applyFill="1" applyBorder="1" applyAlignment="1">
      <alignment vertical="top" wrapText="1"/>
    </xf>
    <xf numFmtId="4" fontId="11" fillId="3" borderId="7" xfId="2" applyNumberFormat="1" applyFont="1" applyFill="1" applyBorder="1" applyAlignment="1">
      <alignment horizontal="center" vertical="top"/>
    </xf>
    <xf numFmtId="165" fontId="10" fillId="5" borderId="12" xfId="1" applyNumberFormat="1" applyFont="1" applyFill="1" applyBorder="1" applyAlignment="1">
      <alignment vertical="top"/>
    </xf>
    <xf numFmtId="49" fontId="10" fillId="0" borderId="6" xfId="1" applyNumberFormat="1" applyFont="1" applyFill="1" applyBorder="1" applyAlignment="1">
      <alignment vertical="top" wrapText="1"/>
    </xf>
    <xf numFmtId="49" fontId="10" fillId="0" borderId="7" xfId="1" applyNumberFormat="1" applyFont="1" applyFill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8" fillId="0" borderId="0" xfId="2" applyFont="1" applyAlignment="1">
      <alignment horizontal="center" vertical="top"/>
    </xf>
    <xf numFmtId="49" fontId="5" fillId="4" borderId="9" xfId="1" applyNumberFormat="1" applyFont="1" applyFill="1" applyBorder="1" applyAlignment="1">
      <alignment horizontal="left" vertical="top" wrapText="1"/>
    </xf>
    <xf numFmtId="49" fontId="5" fillId="4" borderId="1" xfId="1" applyNumberFormat="1" applyFont="1" applyFill="1" applyBorder="1" applyAlignment="1">
      <alignment horizontal="left" vertical="top" wrapText="1"/>
    </xf>
    <xf numFmtId="49" fontId="5" fillId="4" borderId="13" xfId="1" applyNumberFormat="1" applyFont="1" applyFill="1" applyBorder="1" applyAlignment="1">
      <alignment horizontal="left" vertical="top" wrapText="1"/>
    </xf>
    <xf numFmtId="49" fontId="5" fillId="4" borderId="14" xfId="1" applyNumberFormat="1" applyFont="1" applyFill="1" applyBorder="1" applyAlignment="1">
      <alignment horizontal="left" vertical="top" wrapText="1"/>
    </xf>
    <xf numFmtId="49" fontId="5" fillId="4" borderId="15" xfId="1" applyNumberFormat="1" applyFont="1" applyFill="1" applyBorder="1" applyAlignment="1">
      <alignment horizontal="left" vertical="top" wrapText="1"/>
    </xf>
  </cellXfs>
  <cellStyles count="5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4" xr:uid="{00000000-0005-0000-0000-000003000000}"/>
    <cellStyle name="Финансовый" xfId="1" builtinId="3"/>
  </cellStyles>
  <dxfs count="0"/>
  <tableStyles count="0" defaultTableStyle="TableStyleMedium2" defaultPivotStyle="PivotStyleLight16"/>
  <colors>
    <mruColors>
      <color rgb="FFFFFF97"/>
      <color rgb="FFD0E5C1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RTS5/Desktop/&#1054;&#1058;&#1063;&#1045;&#1058;&#1053;&#1054;&#1057;&#1058;&#1068;%20&#1055;&#1054;%20&#1043;&#1054;&#1044;&#1059;/&#1054;&#1058;&#1063;&#1045;&#1058;%202019-2020%20&#1087;&#1086;%20&#1044;&#1044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ПО ДДС ок"/>
      <sheetName val="ОТЧЕТ ПО ДДС"/>
      <sheetName val="выплаты июль-февраль"/>
      <sheetName val="Выписка по счету 40703 810 9028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D89"/>
  <sheetViews>
    <sheetView tabSelected="1" zoomScaleNormal="90" zoomScaleSheetLayoutView="85" workbookViewId="0">
      <pane ySplit="3" topLeftCell="A20" activePane="bottomLeft" state="frozen"/>
      <selection pane="bottomLeft" activeCell="A38" sqref="A38"/>
    </sheetView>
  </sheetViews>
  <sheetFormatPr baseColWidth="10" defaultColWidth="9.1640625" defaultRowHeight="12" outlineLevelRow="1" x14ac:dyDescent="0.15"/>
  <cols>
    <col min="1" max="1" width="45.5" style="6" customWidth="1"/>
    <col min="2" max="2" width="12.1640625" style="2" bestFit="1" customWidth="1"/>
    <col min="3" max="3" width="11.6640625" style="2" bestFit="1" customWidth="1"/>
    <col min="4" max="4" width="10.33203125" style="2" bestFit="1" customWidth="1"/>
    <col min="5" max="5" width="10.6640625" style="2" bestFit="1" customWidth="1"/>
    <col min="6" max="9" width="10.33203125" style="2" bestFit="1" customWidth="1"/>
    <col min="10" max="10" width="12.5" style="2" bestFit="1" customWidth="1"/>
    <col min="11" max="11" width="11.83203125" style="2" bestFit="1" customWidth="1"/>
    <col min="12" max="12" width="10.6640625" style="2" bestFit="1" customWidth="1"/>
    <col min="13" max="13" width="11.5" style="2" bestFit="1" customWidth="1"/>
    <col min="14" max="14" width="11.1640625" style="2" bestFit="1" customWidth="1"/>
    <col min="15" max="15" width="9.1640625" style="2"/>
    <col min="16" max="16" width="11.1640625" style="2" bestFit="1" customWidth="1"/>
    <col min="17" max="17" width="9.1640625" style="2"/>
    <col min="18" max="18" width="10.33203125" style="2" bestFit="1" customWidth="1"/>
    <col min="19" max="19" width="45.33203125" style="2" customWidth="1"/>
    <col min="20" max="16384" width="9.1640625" style="2"/>
  </cols>
  <sheetData>
    <row r="1" spans="1:30" x14ac:dyDescent="0.15">
      <c r="A1" s="69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30" ht="13" thickBo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30" s="5" customFormat="1" ht="13" x14ac:dyDescent="0.15">
      <c r="A3" s="8" t="s">
        <v>10</v>
      </c>
      <c r="B3" s="3">
        <v>46023</v>
      </c>
      <c r="C3" s="3">
        <v>46054</v>
      </c>
      <c r="D3" s="3">
        <v>46082</v>
      </c>
      <c r="E3" s="3">
        <v>46113</v>
      </c>
      <c r="F3" s="3">
        <v>46143</v>
      </c>
      <c r="G3" s="3">
        <v>46174</v>
      </c>
      <c r="H3" s="3">
        <v>46204</v>
      </c>
      <c r="I3" s="3">
        <v>46235</v>
      </c>
      <c r="J3" s="3">
        <v>46266</v>
      </c>
      <c r="K3" s="3">
        <v>46296</v>
      </c>
      <c r="L3" s="3">
        <v>46327</v>
      </c>
      <c r="M3" s="3">
        <v>46357</v>
      </c>
      <c r="N3" s="4" t="s">
        <v>0</v>
      </c>
      <c r="O3" s="2"/>
      <c r="P3" s="2"/>
      <c r="Q3" s="2"/>
      <c r="R3" s="2"/>
      <c r="S3" s="2"/>
    </row>
    <row r="4" spans="1:30" s="15" customFormat="1" ht="13" x14ac:dyDescent="0.2">
      <c r="A4" s="12" t="s">
        <v>3</v>
      </c>
      <c r="B4" s="43">
        <f>B7-(B6+B5)</f>
        <v>1580115.15</v>
      </c>
      <c r="C4" s="28">
        <f t="shared" ref="C4:J4" si="0">C7-(C6+C5)</f>
        <v>1583856.15</v>
      </c>
      <c r="D4" s="28">
        <f t="shared" si="0"/>
        <v>1480516.53</v>
      </c>
      <c r="E4" s="28">
        <f t="shared" si="0"/>
        <v>1650360.42</v>
      </c>
      <c r="F4" s="28">
        <f t="shared" si="0"/>
        <v>1579288.87</v>
      </c>
      <c r="G4" s="28">
        <f t="shared" si="0"/>
        <v>1586535.88</v>
      </c>
      <c r="H4" s="28">
        <f t="shared" si="0"/>
        <v>1585138.87</v>
      </c>
      <c r="I4" s="28">
        <f>I7-(I6+I5)</f>
        <v>1640416.8</v>
      </c>
      <c r="J4" s="28">
        <f t="shared" si="0"/>
        <v>1796899.8</v>
      </c>
      <c r="K4" s="28">
        <f>+K7-(K6+K5)</f>
        <v>1774512.74</v>
      </c>
      <c r="L4" s="28">
        <f>L7-(L6+L5)</f>
        <v>1789068</v>
      </c>
      <c r="M4" s="28">
        <f>M7-(M6+M5)</f>
        <v>1789068</v>
      </c>
      <c r="N4" s="13">
        <f>SUM(B4:M4)</f>
        <v>19835777.210000001</v>
      </c>
      <c r="O4" s="14"/>
      <c r="P4" s="14"/>
      <c r="Q4" s="14"/>
      <c r="R4" s="14"/>
      <c r="S4" s="14"/>
    </row>
    <row r="5" spans="1:30" s="15" customFormat="1" ht="13" x14ac:dyDescent="0.2">
      <c r="A5" s="12" t="s">
        <v>20</v>
      </c>
      <c r="B5" s="20">
        <v>254931.47</v>
      </c>
      <c r="C5" s="20">
        <v>269181.5</v>
      </c>
      <c r="D5" s="20">
        <v>354455.53</v>
      </c>
      <c r="E5" s="20">
        <v>186008.65</v>
      </c>
      <c r="F5" s="20">
        <v>249833.19</v>
      </c>
      <c r="G5" s="20">
        <v>249833.19</v>
      </c>
      <c r="H5" s="20">
        <v>249833.19</v>
      </c>
      <c r="I5" s="20">
        <v>194555.26</v>
      </c>
      <c r="J5" s="20">
        <v>194555.26</v>
      </c>
      <c r="K5" s="20">
        <v>194555.26</v>
      </c>
      <c r="L5" s="42">
        <v>180000</v>
      </c>
      <c r="M5" s="42">
        <v>180000</v>
      </c>
      <c r="N5" s="13">
        <f>SUM(B5:M5)</f>
        <v>2757742.5</v>
      </c>
      <c r="O5" s="14"/>
      <c r="P5" s="14"/>
      <c r="Q5" s="14"/>
      <c r="R5" s="14"/>
      <c r="S5" s="14"/>
    </row>
    <row r="6" spans="1:30" s="15" customFormat="1" ht="13" x14ac:dyDescent="0.2">
      <c r="A6" s="12" t="s">
        <v>4</v>
      </c>
      <c r="B6" s="29">
        <v>223795.38</v>
      </c>
      <c r="C6" s="29">
        <v>205804.35</v>
      </c>
      <c r="D6" s="29">
        <v>223869.94</v>
      </c>
      <c r="E6" s="29">
        <v>222472.93</v>
      </c>
      <c r="F6" s="29">
        <v>229719.94</v>
      </c>
      <c r="G6" s="29">
        <v>222472.93</v>
      </c>
      <c r="H6" s="29">
        <v>223869.94</v>
      </c>
      <c r="I6" s="29">
        <v>223869.94</v>
      </c>
      <c r="J6" s="29">
        <v>223869.94</v>
      </c>
      <c r="K6" s="29">
        <v>246257</v>
      </c>
      <c r="L6" s="29">
        <v>246257</v>
      </c>
      <c r="M6" s="29">
        <v>246257</v>
      </c>
      <c r="N6" s="13">
        <f>SUM(B6:M6)</f>
        <v>2738516.2899999996</v>
      </c>
      <c r="O6" s="14"/>
      <c r="P6" s="14"/>
      <c r="Q6" s="14"/>
      <c r="R6" s="14"/>
      <c r="S6" s="14"/>
    </row>
    <row r="7" spans="1:30" s="17" customFormat="1" ht="27" thickBot="1" x14ac:dyDescent="0.25">
      <c r="A7" s="60" t="s">
        <v>45</v>
      </c>
      <c r="B7" s="38">
        <v>2058842</v>
      </c>
      <c r="C7" s="38">
        <v>2058842</v>
      </c>
      <c r="D7" s="38">
        <v>2058842</v>
      </c>
      <c r="E7" s="38">
        <v>2058842</v>
      </c>
      <c r="F7" s="38">
        <v>2058842</v>
      </c>
      <c r="G7" s="38">
        <v>2058842</v>
      </c>
      <c r="H7" s="38">
        <v>2058842</v>
      </c>
      <c r="I7" s="38">
        <v>2058842</v>
      </c>
      <c r="J7" s="65">
        <v>2215325</v>
      </c>
      <c r="K7" s="65">
        <v>2215325</v>
      </c>
      <c r="L7" s="65">
        <v>2215325</v>
      </c>
      <c r="M7" s="65">
        <v>2215325</v>
      </c>
      <c r="N7" s="16">
        <f>SUM(N4:N6)</f>
        <v>25332036</v>
      </c>
      <c r="O7" s="14"/>
      <c r="P7" s="14"/>
      <c r="Q7" s="14"/>
      <c r="R7" s="14"/>
      <c r="S7" s="14"/>
    </row>
    <row r="8" spans="1:30" s="17" customFormat="1" ht="13" thickBot="1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14"/>
      <c r="P8" s="14"/>
      <c r="Q8" s="14"/>
      <c r="R8" s="14"/>
      <c r="S8" s="14"/>
    </row>
    <row r="9" spans="1:30" s="17" customFormat="1" ht="13" x14ac:dyDescent="0.2">
      <c r="A9" s="18" t="s">
        <v>11</v>
      </c>
      <c r="B9" s="3">
        <v>46023</v>
      </c>
      <c r="C9" s="3">
        <v>46054</v>
      </c>
      <c r="D9" s="3">
        <v>46082</v>
      </c>
      <c r="E9" s="3">
        <v>46113</v>
      </c>
      <c r="F9" s="3">
        <v>46143</v>
      </c>
      <c r="G9" s="3">
        <v>46174</v>
      </c>
      <c r="H9" s="3">
        <v>46204</v>
      </c>
      <c r="I9" s="3">
        <v>46235</v>
      </c>
      <c r="J9" s="3">
        <v>46266</v>
      </c>
      <c r="K9" s="3">
        <v>46296</v>
      </c>
      <c r="L9" s="3">
        <v>46327</v>
      </c>
      <c r="M9" s="3">
        <v>46357</v>
      </c>
      <c r="N9" s="19" t="s">
        <v>0</v>
      </c>
      <c r="O9" s="14"/>
      <c r="P9" s="14"/>
      <c r="Q9" s="14"/>
      <c r="R9" s="14"/>
      <c r="S9" s="14"/>
    </row>
    <row r="10" spans="1:30" s="14" customFormat="1" ht="26" x14ac:dyDescent="0.2">
      <c r="A10" s="39" t="s">
        <v>42</v>
      </c>
      <c r="B10" s="55">
        <v>725780.19</v>
      </c>
      <c r="C10" s="55">
        <v>1060751.45</v>
      </c>
      <c r="D10" s="55">
        <v>1052483.6499999999</v>
      </c>
      <c r="E10" s="55">
        <v>1018892.5299999999</v>
      </c>
      <c r="F10" s="55">
        <v>621074.84</v>
      </c>
      <c r="G10" s="55">
        <v>784320.76</v>
      </c>
      <c r="H10" s="56">
        <v>725000</v>
      </c>
      <c r="I10" s="20">
        <v>725000</v>
      </c>
      <c r="J10" s="40">
        <v>1058200</v>
      </c>
      <c r="K10" s="40">
        <v>1058200</v>
      </c>
      <c r="L10" s="40">
        <v>1344200</v>
      </c>
      <c r="M10" s="40">
        <v>1344200</v>
      </c>
      <c r="N10" s="41">
        <f t="shared" ref="N10:N25" si="1">SUM(B10:M10)</f>
        <v>11518103.42</v>
      </c>
      <c r="P10" s="53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s="14" customFormat="1" ht="13" x14ac:dyDescent="0.2">
      <c r="A11" s="59" t="s">
        <v>38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64"/>
      <c r="L11" s="64"/>
      <c r="M11" s="64"/>
      <c r="N11" s="41"/>
      <c r="P11" s="5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s="14" customFormat="1" ht="13" x14ac:dyDescent="0.2">
      <c r="A12" s="59" t="s">
        <v>44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64"/>
      <c r="L12" s="64"/>
      <c r="M12" s="64"/>
      <c r="N12" s="41"/>
      <c r="P12" s="5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s="14" customFormat="1" ht="26" x14ac:dyDescent="0.2">
      <c r="A13" s="9" t="s">
        <v>2</v>
      </c>
      <c r="B13" s="56">
        <v>254931.47</v>
      </c>
      <c r="C13" s="56">
        <v>269181.5</v>
      </c>
      <c r="D13" s="56">
        <v>354455.53</v>
      </c>
      <c r="E13" s="56">
        <v>186008.65</v>
      </c>
      <c r="F13" s="56">
        <v>249833.19</v>
      </c>
      <c r="G13" s="56">
        <v>249833.19</v>
      </c>
      <c r="H13" s="20">
        <v>249833.19</v>
      </c>
      <c r="I13" s="20">
        <v>249833.19</v>
      </c>
      <c r="J13" s="20">
        <v>286000</v>
      </c>
      <c r="K13" s="20">
        <v>286000</v>
      </c>
      <c r="L13" s="20">
        <v>286000</v>
      </c>
      <c r="M13" s="20">
        <v>286000</v>
      </c>
      <c r="N13" s="21">
        <f>SUM(B13:M13)</f>
        <v>3207909.9099999997</v>
      </c>
      <c r="P13" s="53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s="14" customFormat="1" ht="13" x14ac:dyDescent="0.2">
      <c r="A14" s="9" t="s">
        <v>8</v>
      </c>
      <c r="B14" s="55">
        <v>223795.38</v>
      </c>
      <c r="C14" s="55">
        <v>205804.35</v>
      </c>
      <c r="D14" s="55">
        <v>223869.94</v>
      </c>
      <c r="E14" s="55">
        <v>222472.93</v>
      </c>
      <c r="F14" s="55">
        <v>229719.94</v>
      </c>
      <c r="G14" s="55">
        <v>222472.93</v>
      </c>
      <c r="H14" s="29">
        <v>223869.94</v>
      </c>
      <c r="I14" s="29">
        <v>223869.94</v>
      </c>
      <c r="J14" s="29">
        <v>223869.94</v>
      </c>
      <c r="K14" s="29">
        <v>246257</v>
      </c>
      <c r="L14" s="29">
        <v>246257</v>
      </c>
      <c r="M14" s="29">
        <v>246257</v>
      </c>
      <c r="N14" s="21">
        <f t="shared" si="1"/>
        <v>2738516.2899999996</v>
      </c>
      <c r="P14" s="53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 s="14" customFormat="1" ht="15" customHeight="1" x14ac:dyDescent="0.2">
      <c r="A15" s="9" t="s">
        <v>14</v>
      </c>
      <c r="B15" s="55">
        <v>30675.200000000001</v>
      </c>
      <c r="C15" s="55">
        <v>81125</v>
      </c>
      <c r="D15" s="55">
        <v>79126</v>
      </c>
      <c r="E15" s="55">
        <v>19699.980000000003</v>
      </c>
      <c r="F15" s="55">
        <v>63512</v>
      </c>
      <c r="G15" s="55">
        <v>98719.16</v>
      </c>
      <c r="H15" s="55">
        <v>277750.37</v>
      </c>
      <c r="I15" s="29">
        <v>80000</v>
      </c>
      <c r="J15" s="29">
        <v>80000</v>
      </c>
      <c r="K15" s="29">
        <v>80000</v>
      </c>
      <c r="L15" s="29">
        <v>80000</v>
      </c>
      <c r="M15" s="29">
        <v>80000</v>
      </c>
      <c r="N15" s="21">
        <f t="shared" si="1"/>
        <v>1050607.71</v>
      </c>
      <c r="P15" s="53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s="14" customFormat="1" ht="15" customHeight="1" x14ac:dyDescent="0.2">
      <c r="A16" s="39" t="s">
        <v>5</v>
      </c>
      <c r="B16" s="56">
        <v>308652.02999999997</v>
      </c>
      <c r="C16" s="56">
        <v>201402.73000000004</v>
      </c>
      <c r="D16" s="56">
        <v>235563.81</v>
      </c>
      <c r="E16" s="56">
        <v>87310.229999999981</v>
      </c>
      <c r="F16" s="56">
        <v>115698.88</v>
      </c>
      <c r="G16" s="56">
        <v>39605.670000000013</v>
      </c>
      <c r="H16" s="42">
        <v>75000</v>
      </c>
      <c r="I16" s="42">
        <v>75000</v>
      </c>
      <c r="J16" s="42">
        <v>120000</v>
      </c>
      <c r="K16" s="42">
        <v>120000</v>
      </c>
      <c r="L16" s="42">
        <v>120000</v>
      </c>
      <c r="M16" s="42">
        <v>190000</v>
      </c>
      <c r="N16" s="41">
        <f t="shared" si="1"/>
        <v>1688233.35</v>
      </c>
      <c r="P16" s="53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1:30" s="14" customFormat="1" ht="15" customHeight="1" x14ac:dyDescent="0.2">
      <c r="A17" s="39" t="s">
        <v>24</v>
      </c>
      <c r="B17" s="55">
        <v>8000</v>
      </c>
      <c r="C17" s="55">
        <v>8000</v>
      </c>
      <c r="D17" s="55">
        <v>8000</v>
      </c>
      <c r="E17" s="55">
        <v>8000</v>
      </c>
      <c r="F17" s="55">
        <v>8000</v>
      </c>
      <c r="G17" s="55">
        <v>8000</v>
      </c>
      <c r="H17" s="55">
        <v>82000</v>
      </c>
      <c r="I17" s="40">
        <v>60000</v>
      </c>
      <c r="J17" s="40">
        <v>60000</v>
      </c>
      <c r="K17" s="40">
        <v>60000</v>
      </c>
      <c r="L17" s="40">
        <v>60000</v>
      </c>
      <c r="M17" s="40">
        <v>60000</v>
      </c>
      <c r="N17" s="21">
        <f t="shared" si="1"/>
        <v>430000</v>
      </c>
      <c r="P17" s="53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 s="14" customFormat="1" ht="15" customHeight="1" x14ac:dyDescent="0.2">
      <c r="A18" s="9" t="s">
        <v>16</v>
      </c>
      <c r="B18" s="57">
        <v>0</v>
      </c>
      <c r="C18" s="57">
        <v>526</v>
      </c>
      <c r="D18" s="58">
        <v>2613.8200000000002</v>
      </c>
      <c r="E18" s="58">
        <v>510</v>
      </c>
      <c r="F18" s="58">
        <v>0</v>
      </c>
      <c r="G18" s="58">
        <v>0</v>
      </c>
      <c r="H18" s="22">
        <v>0</v>
      </c>
      <c r="I18" s="22">
        <v>0</v>
      </c>
      <c r="J18" s="22">
        <v>0</v>
      </c>
      <c r="K18" s="30">
        <v>250000</v>
      </c>
      <c r="L18" s="30">
        <v>50000</v>
      </c>
      <c r="M18" s="30">
        <v>50000</v>
      </c>
      <c r="N18" s="21">
        <f t="shared" si="1"/>
        <v>353649.82</v>
      </c>
      <c r="P18" s="53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spans="1:30" s="14" customFormat="1" ht="26" customHeight="1" x14ac:dyDescent="0.2">
      <c r="A19" s="9" t="s">
        <v>1</v>
      </c>
      <c r="B19" s="56">
        <v>69150</v>
      </c>
      <c r="C19" s="56">
        <v>70800</v>
      </c>
      <c r="D19" s="56">
        <v>94100</v>
      </c>
      <c r="E19" s="56">
        <v>74750</v>
      </c>
      <c r="F19" s="56">
        <v>81800</v>
      </c>
      <c r="G19" s="56">
        <v>69750</v>
      </c>
      <c r="H19" s="20">
        <v>75000</v>
      </c>
      <c r="I19" s="20">
        <v>75000</v>
      </c>
      <c r="J19" s="20">
        <v>75000</v>
      </c>
      <c r="K19" s="20">
        <v>75000</v>
      </c>
      <c r="L19" s="20">
        <v>75000</v>
      </c>
      <c r="M19" s="20">
        <v>75000</v>
      </c>
      <c r="N19" s="21">
        <f t="shared" si="1"/>
        <v>910350</v>
      </c>
      <c r="P19" s="53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spans="1:30" s="14" customFormat="1" ht="26" customHeight="1" x14ac:dyDescent="0.2">
      <c r="A20" s="9" t="s">
        <v>19</v>
      </c>
      <c r="B20" s="56">
        <v>309000</v>
      </c>
      <c r="C20" s="56">
        <v>180000</v>
      </c>
      <c r="D20" s="56">
        <v>240000</v>
      </c>
      <c r="E20" s="56">
        <v>0</v>
      </c>
      <c r="F20" s="56">
        <v>0</v>
      </c>
      <c r="G20" s="56">
        <v>0</v>
      </c>
      <c r="H20" s="20">
        <v>0</v>
      </c>
      <c r="I20" s="20">
        <v>0</v>
      </c>
      <c r="J20" s="20">
        <v>0</v>
      </c>
      <c r="K20" s="20">
        <v>0</v>
      </c>
      <c r="L20" s="20">
        <v>243000</v>
      </c>
      <c r="M20" s="20">
        <v>243000</v>
      </c>
      <c r="N20" s="21">
        <f t="shared" si="1"/>
        <v>1215000</v>
      </c>
      <c r="P20" s="53"/>
      <c r="Y20" s="17"/>
      <c r="Z20" s="17"/>
      <c r="AA20" s="17"/>
      <c r="AB20" s="17"/>
      <c r="AC20" s="17"/>
      <c r="AD20" s="17"/>
    </row>
    <row r="21" spans="1:30" s="14" customFormat="1" ht="13" x14ac:dyDescent="0.2">
      <c r="A21" s="9" t="s">
        <v>26</v>
      </c>
      <c r="B21" s="56">
        <v>3288</v>
      </c>
      <c r="C21" s="56">
        <v>138028.29999999999</v>
      </c>
      <c r="D21" s="56">
        <v>3850</v>
      </c>
      <c r="E21" s="56">
        <v>210965</v>
      </c>
      <c r="F21" s="56">
        <v>8000</v>
      </c>
      <c r="G21" s="56">
        <v>8889</v>
      </c>
      <c r="H21" s="42">
        <v>50000</v>
      </c>
      <c r="I21" s="42">
        <v>50000</v>
      </c>
      <c r="J21" s="42">
        <v>50000</v>
      </c>
      <c r="K21" s="42">
        <v>50000</v>
      </c>
      <c r="L21" s="42">
        <v>50000</v>
      </c>
      <c r="M21" s="42">
        <v>50000</v>
      </c>
      <c r="N21" s="21">
        <f>SUM(B21:M21)</f>
        <v>673020.3</v>
      </c>
      <c r="P21" s="53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s="14" customFormat="1" ht="26" x14ac:dyDescent="0.2">
      <c r="A22" s="9" t="s">
        <v>28</v>
      </c>
      <c r="B22" s="20">
        <v>50000</v>
      </c>
      <c r="C22" s="20">
        <v>22000</v>
      </c>
      <c r="D22" s="20">
        <v>0</v>
      </c>
      <c r="E22" s="20">
        <v>0</v>
      </c>
      <c r="F22" s="20">
        <v>0</v>
      </c>
      <c r="G22" s="20">
        <v>22000</v>
      </c>
      <c r="H22" s="20">
        <v>61925.98</v>
      </c>
      <c r="I22" s="20">
        <v>38000</v>
      </c>
      <c r="J22" s="20">
        <v>38000</v>
      </c>
      <c r="K22" s="20">
        <v>38000</v>
      </c>
      <c r="L22" s="20">
        <v>38000</v>
      </c>
      <c r="M22" s="20">
        <v>38000</v>
      </c>
      <c r="N22" s="21">
        <f t="shared" si="1"/>
        <v>345925.98</v>
      </c>
      <c r="P22" s="53"/>
      <c r="Y22" s="17"/>
      <c r="Z22" s="17"/>
      <c r="AA22" s="17"/>
      <c r="AB22" s="17"/>
      <c r="AC22" s="17"/>
      <c r="AD22" s="17"/>
    </row>
    <row r="23" spans="1:30" s="23" customFormat="1" ht="26" outlineLevel="1" x14ac:dyDescent="0.2">
      <c r="A23" s="39" t="s">
        <v>6</v>
      </c>
      <c r="B23" s="56">
        <v>19000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42">
        <v>0</v>
      </c>
      <c r="I23" s="42">
        <v>19000</v>
      </c>
      <c r="J23" s="42">
        <v>38000</v>
      </c>
      <c r="K23" s="42">
        <v>0</v>
      </c>
      <c r="L23" s="42">
        <v>19000</v>
      </c>
      <c r="M23" s="42">
        <v>0</v>
      </c>
      <c r="N23" s="41">
        <f t="shared" si="1"/>
        <v>95000</v>
      </c>
      <c r="O23" s="14"/>
      <c r="P23" s="53"/>
      <c r="Q23" s="14"/>
      <c r="R23" s="14"/>
      <c r="S23" s="14"/>
      <c r="T23" s="17"/>
      <c r="U23" s="17"/>
      <c r="V23" s="17"/>
      <c r="W23" s="17"/>
      <c r="X23" s="17"/>
      <c r="Y23" s="17"/>
      <c r="Z23" s="17"/>
      <c r="AA23" s="17"/>
      <c r="AB23" s="17"/>
      <c r="AC23" s="25"/>
      <c r="AD23" s="25"/>
    </row>
    <row r="24" spans="1:30" s="14" customFormat="1" ht="13" x14ac:dyDescent="0.2">
      <c r="A24" s="39" t="s">
        <v>40</v>
      </c>
      <c r="B24" s="56">
        <v>3800</v>
      </c>
      <c r="C24" s="56">
        <v>3800</v>
      </c>
      <c r="D24" s="56">
        <v>3800</v>
      </c>
      <c r="E24" s="56">
        <v>3800</v>
      </c>
      <c r="F24" s="56">
        <v>3800</v>
      </c>
      <c r="G24" s="56">
        <v>3800</v>
      </c>
      <c r="H24" s="20">
        <v>3800</v>
      </c>
      <c r="I24" s="20">
        <v>3800</v>
      </c>
      <c r="J24" s="20">
        <v>3800</v>
      </c>
      <c r="K24" s="20">
        <v>3800</v>
      </c>
      <c r="L24" s="20">
        <v>3800</v>
      </c>
      <c r="M24" s="20">
        <v>3800</v>
      </c>
      <c r="N24" s="41">
        <f t="shared" si="1"/>
        <v>45600</v>
      </c>
      <c r="P24" s="53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s="14" customFormat="1" ht="13" x14ac:dyDescent="0.2">
      <c r="A25" s="39" t="s">
        <v>7</v>
      </c>
      <c r="B25" s="56">
        <v>4260.8999999999996</v>
      </c>
      <c r="C25" s="56">
        <v>3786.08</v>
      </c>
      <c r="D25" s="56">
        <v>3579.84</v>
      </c>
      <c r="E25" s="56">
        <v>3105.77</v>
      </c>
      <c r="F25" s="56">
        <v>3110.06</v>
      </c>
      <c r="G25" s="56">
        <v>3326.63</v>
      </c>
      <c r="H25" s="20">
        <v>3528</v>
      </c>
      <c r="I25" s="20">
        <v>3528</v>
      </c>
      <c r="J25" s="20">
        <v>3528</v>
      </c>
      <c r="K25" s="20">
        <v>3528</v>
      </c>
      <c r="L25" s="20">
        <v>3528</v>
      </c>
      <c r="M25" s="20">
        <v>3528</v>
      </c>
      <c r="N25" s="41">
        <f t="shared" si="1"/>
        <v>42337.279999999999</v>
      </c>
      <c r="O25" s="17"/>
      <c r="P25" s="53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5"/>
      <c r="AD25" s="25"/>
    </row>
    <row r="26" spans="1:30" s="24" customFormat="1" ht="26" outlineLevel="1" x14ac:dyDescent="0.2">
      <c r="A26" s="39" t="s">
        <v>15</v>
      </c>
      <c r="B26" s="56">
        <v>597.07000000000005</v>
      </c>
      <c r="C26" s="56">
        <v>5607.02</v>
      </c>
      <c r="D26" s="56">
        <v>5607.02</v>
      </c>
      <c r="E26" s="56">
        <v>5607.02</v>
      </c>
      <c r="F26" s="56">
        <v>605.51</v>
      </c>
      <c r="G26" s="56">
        <v>10605.51</v>
      </c>
      <c r="H26" s="42">
        <v>4772</v>
      </c>
      <c r="I26" s="42">
        <v>4772</v>
      </c>
      <c r="J26" s="42">
        <v>4772</v>
      </c>
      <c r="K26" s="42">
        <v>4772</v>
      </c>
      <c r="L26" s="42">
        <v>4772</v>
      </c>
      <c r="M26" s="42">
        <v>4772</v>
      </c>
      <c r="N26" s="41">
        <f t="shared" ref="N26" si="2">SUM(B26:M26)</f>
        <v>57261.15</v>
      </c>
      <c r="O26" s="61"/>
      <c r="P26" s="53"/>
      <c r="Q26" s="14"/>
      <c r="R26" s="14"/>
      <c r="S26" s="14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s="24" customFormat="1" ht="26" outlineLevel="1" x14ac:dyDescent="0.2">
      <c r="A27" s="39" t="s">
        <v>35</v>
      </c>
      <c r="B27" s="56">
        <v>103000</v>
      </c>
      <c r="C27" s="56">
        <v>152500</v>
      </c>
      <c r="D27" s="56">
        <v>152500</v>
      </c>
      <c r="E27" s="56">
        <v>103000</v>
      </c>
      <c r="F27" s="56">
        <v>115615</v>
      </c>
      <c r="G27" s="56">
        <v>135055</v>
      </c>
      <c r="H27" s="42">
        <v>166000</v>
      </c>
      <c r="I27" s="42">
        <v>166000</v>
      </c>
      <c r="J27" s="42">
        <v>166000</v>
      </c>
      <c r="K27" s="42">
        <v>166000</v>
      </c>
      <c r="L27" s="42">
        <v>166000</v>
      </c>
      <c r="M27" s="42">
        <v>166000</v>
      </c>
      <c r="N27" s="41">
        <f>SUM(B27:M27)</f>
        <v>1757670</v>
      </c>
      <c r="O27" s="53"/>
      <c r="P27" s="53"/>
      <c r="Q27" s="14"/>
      <c r="R27" s="14"/>
      <c r="S27" s="14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s="24" customFormat="1" ht="13" outlineLevel="1" x14ac:dyDescent="0.2">
      <c r="A28" s="39" t="s">
        <v>27</v>
      </c>
      <c r="B28" s="56">
        <v>8335.2000000000007</v>
      </c>
      <c r="C28" s="56"/>
      <c r="D28" s="56"/>
      <c r="E28" s="56">
        <v>5095</v>
      </c>
      <c r="F28" s="56"/>
      <c r="G28" s="56">
        <v>4075.66</v>
      </c>
      <c r="H28" s="42">
        <v>2918</v>
      </c>
      <c r="I28" s="42">
        <v>2918</v>
      </c>
      <c r="J28" s="42">
        <v>2918</v>
      </c>
      <c r="K28" s="42">
        <v>2918</v>
      </c>
      <c r="L28" s="42">
        <v>2918</v>
      </c>
      <c r="M28" s="42">
        <v>2918</v>
      </c>
      <c r="N28" s="41">
        <f>SUM(B28:M28)</f>
        <v>35013.86</v>
      </c>
      <c r="O28" s="14"/>
      <c r="P28" s="53"/>
      <c r="Q28" s="14"/>
      <c r="R28" s="14"/>
      <c r="S28" s="14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s="24" customFormat="1" ht="13" outlineLevel="1" x14ac:dyDescent="0.2">
      <c r="A29" s="39" t="s">
        <v>18</v>
      </c>
      <c r="B29" s="56">
        <v>2900</v>
      </c>
      <c r="C29" s="56">
        <v>2900</v>
      </c>
      <c r="D29" s="56">
        <v>2900</v>
      </c>
      <c r="E29" s="56">
        <v>2900</v>
      </c>
      <c r="F29" s="56">
        <v>2900</v>
      </c>
      <c r="G29" s="56">
        <v>2900</v>
      </c>
      <c r="H29" s="42">
        <v>2899.77</v>
      </c>
      <c r="I29" s="42">
        <v>2899.77</v>
      </c>
      <c r="J29" s="42">
        <v>2899.77</v>
      </c>
      <c r="K29" s="42">
        <v>2899.77</v>
      </c>
      <c r="L29" s="42">
        <v>2899.77</v>
      </c>
      <c r="M29" s="42">
        <v>2899.77</v>
      </c>
      <c r="N29" s="41">
        <f>SUM(B29:M29)</f>
        <v>34798.620000000003</v>
      </c>
      <c r="O29" s="14"/>
      <c r="P29" s="53"/>
      <c r="Q29" s="14"/>
      <c r="R29" s="14"/>
      <c r="S29" s="14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s="24" customFormat="1" ht="13" outlineLevel="1" x14ac:dyDescent="0.2">
      <c r="A30" s="39" t="s">
        <v>41</v>
      </c>
      <c r="B30" s="56"/>
      <c r="C30" s="56">
        <v>6928</v>
      </c>
      <c r="D30" s="56"/>
      <c r="E30" s="56">
        <v>6928</v>
      </c>
      <c r="F30" s="56"/>
      <c r="G30" s="56"/>
      <c r="H30" s="42">
        <v>6928</v>
      </c>
      <c r="I30" s="42"/>
      <c r="J30" s="42"/>
      <c r="K30" s="42">
        <v>6928</v>
      </c>
      <c r="L30" s="42"/>
      <c r="M30" s="42"/>
      <c r="N30" s="41">
        <f>SUM(B30:M30)</f>
        <v>27712</v>
      </c>
      <c r="O30" s="14"/>
      <c r="P30" s="53"/>
      <c r="Q30" s="14"/>
      <c r="R30" s="14"/>
      <c r="S30" s="14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s="14" customFormat="1" ht="13" x14ac:dyDescent="0.2">
      <c r="A31" s="32" t="s">
        <v>13</v>
      </c>
      <c r="B31" s="26">
        <f t="shared" ref="B31:N31" si="3">SUM(B10:B30)</f>
        <v>2125165.4400000004</v>
      </c>
      <c r="C31" s="26">
        <f t="shared" si="3"/>
        <v>2413140.4300000002</v>
      </c>
      <c r="D31" s="26">
        <f t="shared" si="3"/>
        <v>2462449.61</v>
      </c>
      <c r="E31" s="26">
        <f t="shared" si="3"/>
        <v>1959045.1099999999</v>
      </c>
      <c r="F31" s="26">
        <f t="shared" si="3"/>
        <v>1503669.4200000002</v>
      </c>
      <c r="G31" s="26">
        <f t="shared" si="3"/>
        <v>1663353.5099999995</v>
      </c>
      <c r="H31" s="26">
        <f t="shared" si="3"/>
        <v>2011225.25</v>
      </c>
      <c r="I31" s="26">
        <f t="shared" si="3"/>
        <v>1779620.9</v>
      </c>
      <c r="J31" s="26">
        <f t="shared" si="3"/>
        <v>2212987.71</v>
      </c>
      <c r="K31" s="26">
        <f t="shared" si="3"/>
        <v>2454302.77</v>
      </c>
      <c r="L31" s="26">
        <f t="shared" si="3"/>
        <v>2795374.77</v>
      </c>
      <c r="M31" s="26">
        <f t="shared" si="3"/>
        <v>2846374.77</v>
      </c>
      <c r="N31" s="33">
        <f t="shared" si="3"/>
        <v>26226709.690000005</v>
      </c>
      <c r="P31" s="53"/>
      <c r="R31" s="53"/>
      <c r="Y31" s="17"/>
      <c r="Z31" s="17"/>
      <c r="AA31" s="17"/>
      <c r="AB31" s="17"/>
      <c r="AC31" s="17"/>
      <c r="AD31" s="17"/>
    </row>
    <row r="32" spans="1:30" s="23" customFormat="1" outlineLevel="1" x14ac:dyDescent="0.2">
      <c r="A32" s="34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5"/>
      <c r="O32" s="14"/>
      <c r="P32" s="14"/>
      <c r="Q32" s="14"/>
      <c r="R32" s="53"/>
      <c r="S32" s="14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s="23" customFormat="1" ht="14" outlineLevel="1" thickBot="1" x14ac:dyDescent="0.25">
      <c r="A33" s="45" t="s">
        <v>12</v>
      </c>
      <c r="B33" s="46">
        <f t="shared" ref="B33:N33" si="4">B7-B31</f>
        <v>-66323.44000000041</v>
      </c>
      <c r="C33" s="46">
        <f t="shared" si="4"/>
        <v>-354298.43000000017</v>
      </c>
      <c r="D33" s="46">
        <f t="shared" si="4"/>
        <v>-403607.60999999987</v>
      </c>
      <c r="E33" s="46">
        <f t="shared" si="4"/>
        <v>99796.89000000013</v>
      </c>
      <c r="F33" s="46">
        <f t="shared" si="4"/>
        <v>555172.57999999984</v>
      </c>
      <c r="G33" s="46">
        <f t="shared" si="4"/>
        <v>395488.49000000046</v>
      </c>
      <c r="H33" s="46">
        <f t="shared" si="4"/>
        <v>47616.75</v>
      </c>
      <c r="I33" s="46">
        <f t="shared" si="4"/>
        <v>279221.10000000009</v>
      </c>
      <c r="J33" s="46">
        <f t="shared" si="4"/>
        <v>2337.2900000000373</v>
      </c>
      <c r="K33" s="46">
        <f t="shared" si="4"/>
        <v>-238977.77000000002</v>
      </c>
      <c r="L33" s="46">
        <f t="shared" si="4"/>
        <v>-580049.77</v>
      </c>
      <c r="M33" s="46">
        <f t="shared" si="4"/>
        <v>-631049.77</v>
      </c>
      <c r="N33" s="47">
        <f t="shared" si="4"/>
        <v>-894673.69000000507</v>
      </c>
      <c r="O33" s="14"/>
      <c r="P33" s="14"/>
      <c r="Q33" s="14"/>
      <c r="R33" s="14"/>
      <c r="S33" s="14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s="23" customFormat="1" ht="13" outlineLevel="1" thickBot="1" x14ac:dyDescent="0.2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14"/>
      <c r="P34" s="14"/>
      <c r="Q34" s="14"/>
      <c r="R34" s="53"/>
      <c r="S34" s="14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s="23" customFormat="1" x14ac:dyDescent="0.2">
      <c r="A35" s="72" t="s">
        <v>9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36">
        <f>SUM(N36:N48)</f>
        <v>2294621.9299999997</v>
      </c>
      <c r="O35" s="14"/>
      <c r="P35" s="14"/>
      <c r="Q35" s="14"/>
      <c r="R35" s="54"/>
      <c r="S35" s="14"/>
      <c r="T35" s="17"/>
      <c r="U35" s="17"/>
      <c r="V35" s="17"/>
      <c r="W35" s="17"/>
      <c r="X35" s="17"/>
      <c r="Y35" s="17"/>
      <c r="Z35" s="17"/>
      <c r="AA35" s="17"/>
      <c r="AB35" s="17"/>
      <c r="AC35" s="25"/>
      <c r="AD35" s="25"/>
    </row>
    <row r="36" spans="1:30" s="23" customFormat="1" ht="39" x14ac:dyDescent="0.2">
      <c r="A36" s="48" t="s">
        <v>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9">
        <v>507941.93</v>
      </c>
      <c r="O36" s="14"/>
      <c r="P36" s="14"/>
      <c r="Q36" s="14"/>
      <c r="R36" s="14"/>
      <c r="S36" s="14"/>
      <c r="T36" s="17"/>
      <c r="U36" s="17"/>
      <c r="V36" s="17"/>
      <c r="W36" s="17"/>
      <c r="X36" s="17"/>
      <c r="Y36" s="17"/>
      <c r="Z36" s="17"/>
      <c r="AA36" s="17"/>
      <c r="AB36" s="17"/>
      <c r="AC36" s="25"/>
      <c r="AD36" s="25"/>
    </row>
    <row r="37" spans="1:30" s="23" customFormat="1" ht="13" x14ac:dyDescent="0.2">
      <c r="A37" s="48" t="s">
        <v>47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9">
        <v>750000</v>
      </c>
      <c r="O37" s="14"/>
      <c r="P37" s="14"/>
      <c r="Q37" s="14"/>
      <c r="R37" s="14"/>
      <c r="S37" s="14"/>
      <c r="T37" s="17"/>
      <c r="U37" s="17"/>
      <c r="V37" s="17"/>
      <c r="W37" s="17"/>
      <c r="X37" s="17"/>
      <c r="Y37" s="17"/>
      <c r="Z37" s="17"/>
      <c r="AA37" s="17"/>
      <c r="AB37" s="17"/>
      <c r="AC37" s="25"/>
      <c r="AD37" s="25"/>
    </row>
    <row r="38" spans="1:30" s="23" customFormat="1" ht="13" x14ac:dyDescent="0.2">
      <c r="A38" s="48" t="s">
        <v>34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9">
        <v>260260</v>
      </c>
      <c r="O38" s="14"/>
      <c r="P38" s="14"/>
      <c r="Q38" s="14"/>
      <c r="R38" s="14"/>
      <c r="S38" s="14"/>
      <c r="T38" s="17"/>
      <c r="U38" s="17"/>
      <c r="V38" s="17"/>
      <c r="W38" s="17"/>
      <c r="X38" s="17"/>
      <c r="Y38" s="17"/>
      <c r="Z38" s="17"/>
      <c r="AA38" s="17"/>
      <c r="AB38" s="17"/>
      <c r="AC38" s="25"/>
      <c r="AD38" s="25"/>
    </row>
    <row r="39" spans="1:30" s="23" customFormat="1" ht="13" x14ac:dyDescent="0.2">
      <c r="A39" s="48" t="s">
        <v>17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9">
        <v>200000</v>
      </c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25"/>
      <c r="AD39" s="25"/>
    </row>
    <row r="40" spans="1:30" s="23" customFormat="1" ht="13" x14ac:dyDescent="0.2">
      <c r="A40" s="62" t="s">
        <v>43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6">
        <v>100000</v>
      </c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25"/>
      <c r="AD40" s="25"/>
    </row>
    <row r="41" spans="1:30" s="23" customFormat="1" ht="13" x14ac:dyDescent="0.2">
      <c r="A41" s="62" t="s">
        <v>46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6">
        <v>100000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25"/>
      <c r="AD41" s="25"/>
    </row>
    <row r="42" spans="1:30" s="23" customFormat="1" ht="13" x14ac:dyDescent="0.2">
      <c r="A42" s="50" t="s">
        <v>32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>
        <v>100000</v>
      </c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25"/>
      <c r="AD42" s="25"/>
    </row>
    <row r="43" spans="1:30" s="23" customFormat="1" ht="13" x14ac:dyDescent="0.2">
      <c r="A43" s="50" t="s">
        <v>36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>
        <v>37568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25"/>
      <c r="AD43" s="25"/>
    </row>
    <row r="44" spans="1:30" s="23" customFormat="1" ht="13" x14ac:dyDescent="0.2">
      <c r="A44" s="50" t="s">
        <v>37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2">
        <v>73000</v>
      </c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25"/>
      <c r="AD44" s="25"/>
    </row>
    <row r="45" spans="1:30" s="14" customFormat="1" ht="13" x14ac:dyDescent="0.2">
      <c r="A45" s="50" t="s">
        <v>29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2">
        <v>69500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 s="14" customFormat="1" ht="13" x14ac:dyDescent="0.2">
      <c r="A46" s="50" t="s">
        <v>30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2">
        <v>54152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</row>
    <row r="47" spans="1:30" s="14" customFormat="1" ht="27" customHeight="1" x14ac:dyDescent="0.2">
      <c r="A47" s="50" t="s">
        <v>31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2">
        <v>30000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</row>
    <row r="48" spans="1:30" s="14" customFormat="1" ht="27" customHeight="1" thickBot="1" x14ac:dyDescent="0.25">
      <c r="A48" s="67" t="s">
        <v>39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37">
        <v>12200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</row>
    <row r="49" spans="1:30" s="14" customFormat="1" ht="13" thickBot="1" x14ac:dyDescent="0.25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 s="14" customFormat="1" ht="12" customHeight="1" x14ac:dyDescent="0.2">
      <c r="A50" s="74" t="s">
        <v>21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6"/>
      <c r="N50" s="36">
        <f>SUM(N51:N53)</f>
        <v>850000</v>
      </c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s="14" customFormat="1" ht="13" x14ac:dyDescent="0.2">
      <c r="A51" s="48" t="s">
        <v>22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9">
        <v>400000</v>
      </c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s="27" customFormat="1" ht="13" x14ac:dyDescent="0.2">
      <c r="A52" s="48" t="s">
        <v>33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9">
        <v>200000</v>
      </c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s="27" customFormat="1" ht="13" x14ac:dyDescent="0.2">
      <c r="A53" s="48" t="s">
        <v>23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9">
        <v>250000</v>
      </c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 s="14" customFormat="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30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1:30" s="1" customFormat="1" ht="32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30" s="1" customFormat="1" ht="12" customHeight="1" x14ac:dyDescent="0.15"/>
    <row r="58" spans="1:30" s="1" customFormat="1" ht="12" customHeight="1" x14ac:dyDescent="0.15"/>
    <row r="59" spans="1:30" ht="12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30" s="1" customFormat="1" ht="2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2" spans="1:30" ht="37" customHeight="1" x14ac:dyDescent="0.15"/>
    <row r="63" spans="1:30" s="1" customFormat="1" ht="11" customHeight="1" x14ac:dyDescent="0.1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30" s="1" customFormat="1" ht="18" customHeight="1" x14ac:dyDescent="0.1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s="1" customFormat="1" ht="15" customHeight="1" x14ac:dyDescent="0.1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s="1" customFormat="1" x14ac:dyDescent="0.1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2" customHeight="1" x14ac:dyDescent="0.15"/>
    <row r="68" spans="1:14" ht="15.75" customHeight="1" x14ac:dyDescent="0.15"/>
    <row r="72" spans="1:14" s="1" customFormat="1" x14ac:dyDescent="0.1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s="1" customFormat="1" x14ac:dyDescent="0.1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8" spans="1:14" s="1" customFormat="1" x14ac:dyDescent="0.1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s="1" customFormat="1" x14ac:dyDescent="0.1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s="1" customFormat="1" x14ac:dyDescent="0.1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s="1" customFormat="1" x14ac:dyDescent="0.1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s="1" customFormat="1" x14ac:dyDescent="0.1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s="1" customFormat="1" x14ac:dyDescent="0.1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s="1" customFormat="1" x14ac:dyDescent="0.1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s="1" customFormat="1" x14ac:dyDescent="0.1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9" spans="1:14" s="1" customFormat="1" x14ac:dyDescent="0.1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</sheetData>
  <sortState xmlns:xlrd2="http://schemas.microsoft.com/office/spreadsheetml/2017/richdata2" ref="A35:N47">
    <sortCondition descending="1" ref="N35:N47"/>
  </sortState>
  <mergeCells count="5">
    <mergeCell ref="A1:N1"/>
    <mergeCell ref="A2:N2"/>
    <mergeCell ref="A8:N8"/>
    <mergeCell ref="A35:M35"/>
    <mergeCell ref="A50:M50"/>
  </mergeCells>
  <pageMargins left="0.23622047244094491" right="0.23622047244094491" top="0.74803149606299213" bottom="0.74803149606299213" header="0.31496062992125984" footer="0.31496062992125984"/>
  <pageSetup paperSize="9" scale="74" fitToHeight="2" orientation="landscape" horizontalDpi="4294967295" verticalDpi="4294967295" r:id="rId1"/>
  <rowBreaks count="1" manualBreakCount="1">
    <brk id="34" max="13" man="1"/>
  </rowBreaks>
  <ignoredErrors>
    <ignoredError sqref="C31 E31:L3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 2026</vt:lpstr>
      <vt:lpstr>'Смета 2026'!Область_печати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TE15</dc:creator>
  <cp:keywords/>
  <dc:description/>
  <cp:lastModifiedBy>T1 1638</cp:lastModifiedBy>
  <cp:lastPrinted>2020-05-06T15:48:52Z</cp:lastPrinted>
  <dcterms:created xsi:type="dcterms:W3CDTF">2020-03-06T18:53:47Z</dcterms:created>
  <dcterms:modified xsi:type="dcterms:W3CDTF">2026-08-18T15:29:27Z</dcterms:modified>
  <cp:category/>
</cp:coreProperties>
</file>